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\NSITSP-2022\Executive Director Stuff\Finance\"/>
    </mc:Choice>
  </mc:AlternateContent>
  <xr:revisionPtr revIDLastSave="0" documentId="13_ncr:1_{DC35A8C4-CE89-4578-BC22-3A2B47CD2B9A}" xr6:coauthVersionLast="47" xr6:coauthVersionMax="47" xr10:uidLastSave="{00000000-0000-0000-0000-000000000000}"/>
  <bookViews>
    <workbookView xWindow="-120" yWindow="-120" windowWidth="29040" windowHeight="15840" xr2:uid="{0593ACB5-3CFF-4C9E-A838-770C6CDF840D}"/>
  </bookViews>
  <sheets>
    <sheet name="KP 202202" sheetId="5" r:id="rId1"/>
  </sheets>
  <definedNames>
    <definedName name="_xlnm.Print_Area" localSheetId="0">'KP 202202'!$A$1:$L$56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5" l="1"/>
  <c r="I47" i="5"/>
  <c r="L51" i="5" l="1"/>
  <c r="I51" i="5"/>
  <c r="L50" i="5"/>
  <c r="I50" i="5"/>
  <c r="F50" i="5"/>
  <c r="L28" i="5"/>
  <c r="I28" i="5"/>
  <c r="F28" i="5"/>
  <c r="L27" i="5"/>
  <c r="I27" i="5"/>
  <c r="F27" i="5"/>
  <c r="I9" i="5"/>
  <c r="I8" i="5"/>
  <c r="I7" i="5"/>
  <c r="I6" i="5"/>
  <c r="L9" i="5"/>
  <c r="L8" i="5"/>
  <c r="L7" i="5"/>
  <c r="L6" i="5"/>
  <c r="F9" i="5"/>
  <c r="F8" i="5"/>
  <c r="F7" i="5"/>
  <c r="F6" i="5"/>
  <c r="F11" i="5" s="1"/>
  <c r="F45" i="5" s="1"/>
  <c r="I15" i="5" l="1"/>
  <c r="I35" i="5" s="1"/>
  <c r="I54" i="5" s="1"/>
  <c r="I56" i="5" s="1"/>
  <c r="L45" i="5"/>
  <c r="L15" i="5"/>
  <c r="L35" i="5" s="1"/>
  <c r="F15" i="5"/>
  <c r="F35" i="5" s="1"/>
  <c r="F54" i="5" s="1"/>
  <c r="F56" i="5" s="1"/>
  <c r="L54" i="5" l="1"/>
  <c r="L56" i="5" s="1"/>
</calcChain>
</file>

<file path=xl/sharedStrings.xml><?xml version="1.0" encoding="utf-8"?>
<sst xmlns="http://schemas.openxmlformats.org/spreadsheetml/2006/main" count="73" uniqueCount="69">
  <si>
    <t>Notes</t>
  </si>
  <si>
    <t>Revenue</t>
  </si>
  <si>
    <t>Price</t>
  </si>
  <si>
    <t>Total</t>
  </si>
  <si>
    <t>n</t>
  </si>
  <si>
    <t>Company Dues</t>
  </si>
  <si>
    <t>Donations for Lobbying</t>
  </si>
  <si>
    <t>Total Revenue</t>
  </si>
  <si>
    <t>Expenses</t>
  </si>
  <si>
    <t>Association Management</t>
  </si>
  <si>
    <t xml:space="preserve"> </t>
  </si>
  <si>
    <t>Board Costs</t>
  </si>
  <si>
    <t xml:space="preserve"> - Meeting per diem</t>
  </si>
  <si>
    <t xml:space="preserve"> - Travel</t>
  </si>
  <si>
    <t>Merchandise</t>
  </si>
  <si>
    <t>Hosting, web dev, and online tools</t>
  </si>
  <si>
    <t>Advertising</t>
  </si>
  <si>
    <t xml:space="preserve"> - Other</t>
  </si>
  <si>
    <t>Legislative Tracking</t>
  </si>
  <si>
    <t xml:space="preserve"> - Executive director/promotor/organizer</t>
  </si>
  <si>
    <t xml:space="preserve"> - Program Coordinator</t>
  </si>
  <si>
    <t>Donations for General Purposes</t>
  </si>
  <si>
    <t xml:space="preserve"> - Paid Members</t>
  </si>
  <si>
    <t>Jan - Dec</t>
  </si>
  <si>
    <t>2022</t>
  </si>
  <si>
    <t>Total Expenses</t>
  </si>
  <si>
    <t>Signage, pamphlets, swag, welcome package</t>
  </si>
  <si>
    <t>Wild speculation</t>
  </si>
  <si>
    <t>The Great</t>
  </si>
  <si>
    <t>Some Day</t>
  </si>
  <si>
    <t>2025</t>
  </si>
  <si>
    <t>Three Years Out</t>
  </si>
  <si>
    <t>Assumes hiring Exec Dir to replace Karl</t>
  </si>
  <si>
    <t xml:space="preserve"> - Bookkeeping and Accounting</t>
  </si>
  <si>
    <t xml:space="preserve"> - Office Admins*</t>
  </si>
  <si>
    <t xml:space="preserve"> * includes volunteer coordinator and marketing admins</t>
  </si>
  <si>
    <t>Sales / "development" person</t>
  </si>
  <si>
    <t>Conferences, meetings. Assume $1,500 per event.</t>
  </si>
  <si>
    <t>4 or 5 events. 7 or 9 Board Members</t>
  </si>
  <si>
    <t>Travel - Exec Dir trips</t>
  </si>
  <si>
    <t>Travel - Staff for board meetings, events</t>
  </si>
  <si>
    <t>Money not spent</t>
  </si>
  <si>
    <t>Merchant Services and bank fees- 4%</t>
  </si>
  <si>
    <t>Advocacy Specialist / Lobbyist</t>
  </si>
  <si>
    <t>Lobbying expenses (travel, meals, etc.)</t>
  </si>
  <si>
    <t>Marketing (printing, signage, online tools)</t>
  </si>
  <si>
    <t>(Karl - Feb 2022)</t>
  </si>
  <si>
    <t>NSITSP - Thoughts on Financials</t>
  </si>
  <si>
    <t>Conference - In-person meeting once/year</t>
  </si>
  <si>
    <t>Of course we will only spend what we can afford.</t>
  </si>
  <si>
    <t>Sales Commissions</t>
  </si>
  <si>
    <t>Employee Medical</t>
  </si>
  <si>
    <t>Postage</t>
  </si>
  <si>
    <t>Legal fees</t>
  </si>
  <si>
    <t>Telephone and Internet</t>
  </si>
  <si>
    <t>Major Vendors</t>
  </si>
  <si>
    <t>Middle Vendors</t>
  </si>
  <si>
    <t>Smaller Vendors</t>
  </si>
  <si>
    <t>Misc. and unexpected expenses</t>
  </si>
  <si>
    <t>Grants</t>
  </si>
  <si>
    <t>Rent and Utilities</t>
  </si>
  <si>
    <t>Staff Training/Development</t>
  </si>
  <si>
    <t>Insurance - Liability, business, cyber</t>
  </si>
  <si>
    <t>Insurance - Workers Comp</t>
  </si>
  <si>
    <t>Computers and Equipment</t>
  </si>
  <si>
    <t>Furniture etc.</t>
  </si>
  <si>
    <t>Office Supplies and misc.</t>
  </si>
  <si>
    <t>Meals and Entertainment</t>
  </si>
  <si>
    <t>Memberships - Professional Associations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</si>
</sst>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6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/>
    <xf numFmtId="4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2" fontId="0" fillId="0" borderId="1" xfId="0" applyNumberFormat="1" applyBorder="1"/>
    <xf numFmtId="42" fontId="0" fillId="0" borderId="0" xfId="0" applyNumberForma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42" fontId="1" fillId="0" borderId="0" xfId="0" applyNumberFormat="1" applyFont="1"/>
    <xf numFmtId="42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2" fontId="1" fillId="2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526B-69DF-4E46-AD4B-6F276AB8CCC9}">
  <sheetPr>
    <pageSetUpPr fitToPage="1"/>
  </sheetPr>
  <dimension ref="A1:N56"/>
  <sheetViews>
    <sheetView tabSelected="1" topLeftCell="A13" zoomScale="145" zoomScaleNormal="145" workbookViewId="0">
      <selection activeCell="B58" sqref="B58"/>
    </sheetView>
  </sheetViews>
  <sheetFormatPr defaultRowHeight="14.25" x14ac:dyDescent="0.2"/>
  <cols>
    <col min="1" max="1" width="5.625" customWidth="1"/>
    <col min="2" max="2" width="35.875" bestFit="1" customWidth="1"/>
    <col min="3" max="3" width="9.75" bestFit="1" customWidth="1"/>
    <col min="4" max="4" width="2.625" style="6" customWidth="1"/>
    <col min="5" max="5" width="5.625" style="6" customWidth="1"/>
    <col min="6" max="6" width="11.625" style="6" customWidth="1"/>
    <col min="7" max="7" width="2.625" style="6" customWidth="1"/>
    <col min="8" max="8" width="5.625" style="6" customWidth="1"/>
    <col min="9" max="9" width="11.625" style="6" customWidth="1"/>
    <col min="10" max="10" width="2.625" style="6" customWidth="1"/>
    <col min="11" max="11" width="5.625" style="6" customWidth="1"/>
    <col min="12" max="12" width="11.625" style="6" customWidth="1"/>
    <col min="13" max="13" width="2.625" style="6" customWidth="1"/>
    <col min="14" max="14" width="46.5" bestFit="1" customWidth="1"/>
  </cols>
  <sheetData>
    <row r="1" spans="1:14" ht="20.25" x14ac:dyDescent="0.3">
      <c r="A1" s="3" t="s">
        <v>47</v>
      </c>
    </row>
    <row r="2" spans="1:14" ht="15" customHeight="1" x14ac:dyDescent="0.25">
      <c r="A2" t="s">
        <v>46</v>
      </c>
      <c r="E2" s="18" t="s">
        <v>23</v>
      </c>
      <c r="F2" s="18"/>
      <c r="H2" s="18" t="s">
        <v>31</v>
      </c>
      <c r="I2" s="18"/>
      <c r="K2" s="18" t="s">
        <v>28</v>
      </c>
      <c r="L2" s="18"/>
    </row>
    <row r="3" spans="1:14" ht="15" customHeight="1" x14ac:dyDescent="0.25">
      <c r="E3" s="19" t="s">
        <v>24</v>
      </c>
      <c r="F3" s="19"/>
      <c r="H3" s="19" t="s">
        <v>30</v>
      </c>
      <c r="I3" s="19"/>
      <c r="K3" s="19" t="s">
        <v>29</v>
      </c>
      <c r="L3" s="19"/>
    </row>
    <row r="4" spans="1:14" ht="15" x14ac:dyDescent="0.25">
      <c r="B4" s="2" t="s">
        <v>1</v>
      </c>
      <c r="C4" s="7" t="s">
        <v>2</v>
      </c>
      <c r="D4" s="7"/>
      <c r="E4" s="4" t="s">
        <v>4</v>
      </c>
      <c r="F4" s="7" t="s">
        <v>3</v>
      </c>
      <c r="G4" s="7"/>
      <c r="H4" s="4" t="s">
        <v>4</v>
      </c>
      <c r="I4" s="7" t="s">
        <v>3</v>
      </c>
      <c r="J4" s="7"/>
      <c r="K4" s="4" t="s">
        <v>4</v>
      </c>
      <c r="L4" s="7" t="s">
        <v>3</v>
      </c>
      <c r="M4" s="7"/>
      <c r="N4" s="2" t="s">
        <v>0</v>
      </c>
    </row>
    <row r="5" spans="1:14" x14ac:dyDescent="0.2">
      <c r="B5" t="s">
        <v>5</v>
      </c>
      <c r="C5" s="6"/>
      <c r="E5" s="5"/>
      <c r="K5" s="5"/>
    </row>
    <row r="6" spans="1:14" x14ac:dyDescent="0.2">
      <c r="B6" t="s">
        <v>22</v>
      </c>
      <c r="C6" s="6">
        <v>100</v>
      </c>
      <c r="E6" s="20">
        <v>500</v>
      </c>
      <c r="F6" s="6">
        <f>E6*C6</f>
        <v>50000</v>
      </c>
      <c r="H6" s="20">
        <v>1500</v>
      </c>
      <c r="I6" s="6">
        <f>H6*C6</f>
        <v>150000</v>
      </c>
      <c r="K6" s="20">
        <v>5000</v>
      </c>
      <c r="L6" s="6">
        <f>K6*C6</f>
        <v>500000</v>
      </c>
    </row>
    <row r="7" spans="1:14" x14ac:dyDescent="0.2">
      <c r="B7" t="s">
        <v>55</v>
      </c>
      <c r="C7" s="6">
        <v>50000</v>
      </c>
      <c r="E7" s="5">
        <v>1</v>
      </c>
      <c r="F7" s="6">
        <f>E7*C7</f>
        <v>50000</v>
      </c>
      <c r="H7" s="5">
        <v>10</v>
      </c>
      <c r="I7" s="6">
        <f t="shared" ref="I7:I9" si="0">H7*C7</f>
        <v>500000</v>
      </c>
      <c r="K7" s="5">
        <v>25</v>
      </c>
      <c r="L7" s="6">
        <f t="shared" ref="L7:L9" si="1">K7*C7</f>
        <v>1250000</v>
      </c>
      <c r="N7" t="s">
        <v>27</v>
      </c>
    </row>
    <row r="8" spans="1:14" x14ac:dyDescent="0.2">
      <c r="B8" t="s">
        <v>56</v>
      </c>
      <c r="C8" s="6">
        <v>25000</v>
      </c>
      <c r="E8" s="5">
        <v>5</v>
      </c>
      <c r="F8" s="6">
        <f>E8*C8</f>
        <v>125000</v>
      </c>
      <c r="H8" s="5">
        <v>20</v>
      </c>
      <c r="I8" s="6">
        <f t="shared" si="0"/>
        <v>500000</v>
      </c>
      <c r="K8" s="5">
        <v>50</v>
      </c>
      <c r="L8" s="6">
        <f t="shared" si="1"/>
        <v>1250000</v>
      </c>
    </row>
    <row r="9" spans="1:14" x14ac:dyDescent="0.2">
      <c r="B9" t="s">
        <v>57</v>
      </c>
      <c r="C9" s="6">
        <v>5000</v>
      </c>
      <c r="E9" s="5">
        <v>10</v>
      </c>
      <c r="F9" s="6">
        <f>E9*C9</f>
        <v>50000</v>
      </c>
      <c r="H9" s="5">
        <v>50</v>
      </c>
      <c r="I9" s="6">
        <f t="shared" si="0"/>
        <v>250000</v>
      </c>
      <c r="K9" s="5">
        <v>100</v>
      </c>
      <c r="L9" s="6">
        <f t="shared" si="1"/>
        <v>500000</v>
      </c>
    </row>
    <row r="10" spans="1:14" x14ac:dyDescent="0.2">
      <c r="B10" t="s">
        <v>21</v>
      </c>
      <c r="E10" s="13"/>
      <c r="F10" s="6">
        <v>1000</v>
      </c>
      <c r="H10" s="12"/>
      <c r="I10" s="6">
        <v>2000</v>
      </c>
      <c r="L10" s="6">
        <v>3000</v>
      </c>
    </row>
    <row r="11" spans="1:14" x14ac:dyDescent="0.2">
      <c r="B11" t="s">
        <v>6</v>
      </c>
      <c r="E11" s="13"/>
      <c r="F11" s="6">
        <f>(SUM(F6:F6))*0.1</f>
        <v>5000</v>
      </c>
      <c r="H11" s="13"/>
      <c r="I11" s="6">
        <v>25000</v>
      </c>
      <c r="K11" s="13"/>
      <c r="L11" s="6">
        <v>100000</v>
      </c>
    </row>
    <row r="12" spans="1:14" x14ac:dyDescent="0.2">
      <c r="B12" t="s">
        <v>59</v>
      </c>
      <c r="E12" s="13"/>
      <c r="F12" s="6">
        <v>0</v>
      </c>
      <c r="H12" s="17"/>
      <c r="I12" s="6">
        <v>100000</v>
      </c>
      <c r="K12" s="17"/>
      <c r="L12" s="6">
        <v>150000</v>
      </c>
    </row>
    <row r="13" spans="1:14" x14ac:dyDescent="0.2">
      <c r="B13" t="s">
        <v>14</v>
      </c>
      <c r="E13" s="13"/>
      <c r="F13" s="6">
        <v>0</v>
      </c>
      <c r="H13" s="17"/>
      <c r="I13" s="6">
        <v>0</v>
      </c>
      <c r="K13" s="17"/>
      <c r="L13" s="6">
        <v>0</v>
      </c>
    </row>
    <row r="14" spans="1:14" x14ac:dyDescent="0.2">
      <c r="C14" s="9"/>
      <c r="E14" s="13"/>
      <c r="F14" s="10"/>
      <c r="G14" s="11"/>
      <c r="H14" s="16"/>
      <c r="I14" s="10"/>
      <c r="J14" s="11"/>
      <c r="K14" s="16"/>
      <c r="L14" s="10"/>
    </row>
    <row r="15" spans="1:14" ht="15" x14ac:dyDescent="0.25">
      <c r="C15" s="8" t="s">
        <v>7</v>
      </c>
      <c r="E15" s="13"/>
      <c r="F15" s="6">
        <f>SUM(F6:F14)</f>
        <v>281000</v>
      </c>
      <c r="H15" s="13"/>
      <c r="I15" s="6">
        <f>SUM(I6:I14)</f>
        <v>1527000</v>
      </c>
      <c r="K15" s="13"/>
      <c r="L15" s="6">
        <f>SUM(L6:L14)</f>
        <v>3753000</v>
      </c>
    </row>
    <row r="16" spans="1:14" ht="15" x14ac:dyDescent="0.25">
      <c r="B16" s="1" t="s">
        <v>8</v>
      </c>
      <c r="C16" s="14"/>
      <c r="E16" s="13"/>
      <c r="H16" s="13"/>
      <c r="K16" s="13"/>
    </row>
    <row r="17" spans="2:14" x14ac:dyDescent="0.2">
      <c r="B17" t="s">
        <v>9</v>
      </c>
      <c r="C17" s="6"/>
      <c r="E17" s="13"/>
      <c r="H17" s="13"/>
      <c r="K17" s="13"/>
    </row>
    <row r="18" spans="2:14" x14ac:dyDescent="0.2">
      <c r="B18" t="s">
        <v>19</v>
      </c>
      <c r="C18" s="6"/>
      <c r="E18" s="13"/>
      <c r="F18" s="6">
        <v>12000</v>
      </c>
      <c r="H18" s="13"/>
      <c r="I18" s="6">
        <v>12000</v>
      </c>
      <c r="K18" s="13"/>
      <c r="L18" s="6">
        <v>200000</v>
      </c>
      <c r="N18" t="s">
        <v>32</v>
      </c>
    </row>
    <row r="19" spans="2:14" x14ac:dyDescent="0.2">
      <c r="B19" t="s">
        <v>20</v>
      </c>
      <c r="C19" s="6"/>
      <c r="E19" s="13"/>
      <c r="H19" s="13"/>
      <c r="I19" s="6">
        <v>100000</v>
      </c>
      <c r="K19" s="13"/>
      <c r="L19" s="6">
        <v>100000</v>
      </c>
    </row>
    <row r="20" spans="2:14" x14ac:dyDescent="0.2">
      <c r="B20" t="s">
        <v>33</v>
      </c>
      <c r="C20" s="6"/>
      <c r="D20" s="6" t="s">
        <v>10</v>
      </c>
      <c r="E20" s="13"/>
      <c r="F20" s="6">
        <v>5000</v>
      </c>
      <c r="H20" s="13"/>
      <c r="I20" s="6">
        <v>50000</v>
      </c>
      <c r="K20" s="13"/>
      <c r="L20" s="6">
        <v>150000</v>
      </c>
    </row>
    <row r="21" spans="2:14" x14ac:dyDescent="0.2">
      <c r="B21" t="s">
        <v>34</v>
      </c>
      <c r="C21" s="6"/>
      <c r="E21" s="13"/>
      <c r="F21" s="6">
        <v>25000</v>
      </c>
      <c r="H21" s="13"/>
      <c r="I21" s="6">
        <v>60000</v>
      </c>
      <c r="K21" s="13"/>
      <c r="L21" s="6">
        <v>200000</v>
      </c>
      <c r="N21" t="s">
        <v>35</v>
      </c>
    </row>
    <row r="22" spans="2:14" x14ac:dyDescent="0.2">
      <c r="B22" t="s">
        <v>36</v>
      </c>
      <c r="C22" s="6"/>
      <c r="E22" s="13"/>
      <c r="H22" s="13"/>
      <c r="I22" s="6">
        <v>120000</v>
      </c>
      <c r="K22" s="13"/>
      <c r="L22" s="6">
        <v>200000</v>
      </c>
    </row>
    <row r="23" spans="2:14" x14ac:dyDescent="0.2">
      <c r="B23" t="s">
        <v>43</v>
      </c>
      <c r="C23" s="6"/>
      <c r="E23" s="13"/>
      <c r="H23" s="13"/>
      <c r="I23" s="6">
        <v>150000</v>
      </c>
      <c r="K23" s="13"/>
      <c r="L23" s="6">
        <v>300000</v>
      </c>
    </row>
    <row r="24" spans="2:14" x14ac:dyDescent="0.2">
      <c r="C24" s="6"/>
      <c r="E24" s="13"/>
      <c r="H24" s="13"/>
      <c r="K24" s="13"/>
    </row>
    <row r="25" spans="2:14" x14ac:dyDescent="0.2">
      <c r="B25" t="s">
        <v>16</v>
      </c>
      <c r="C25" s="6"/>
      <c r="E25" s="13"/>
      <c r="F25" s="6">
        <v>25000</v>
      </c>
      <c r="H25" s="13"/>
      <c r="I25" s="6">
        <v>100000</v>
      </c>
      <c r="K25" s="13"/>
      <c r="L25" s="6">
        <v>250000</v>
      </c>
    </row>
    <row r="26" spans="2:14" x14ac:dyDescent="0.2">
      <c r="B26" t="s">
        <v>11</v>
      </c>
      <c r="C26" s="6"/>
      <c r="E26" s="13"/>
      <c r="H26" s="13"/>
      <c r="K26" s="13"/>
    </row>
    <row r="27" spans="2:14" x14ac:dyDescent="0.2">
      <c r="B27" t="s">
        <v>12</v>
      </c>
      <c r="C27" s="6">
        <v>100</v>
      </c>
      <c r="E27" s="13">
        <v>28</v>
      </c>
      <c r="F27" s="6">
        <f>C27*E27</f>
        <v>2800</v>
      </c>
      <c r="H27" s="13">
        <v>35</v>
      </c>
      <c r="I27" s="6">
        <f>H27*C27</f>
        <v>3500</v>
      </c>
      <c r="K27" s="13">
        <v>45</v>
      </c>
      <c r="L27" s="6">
        <f>K27*C27</f>
        <v>4500</v>
      </c>
      <c r="N27" t="s">
        <v>38</v>
      </c>
    </row>
    <row r="28" spans="2:14" x14ac:dyDescent="0.2">
      <c r="B28" t="s">
        <v>13</v>
      </c>
      <c r="C28" s="6">
        <v>1500</v>
      </c>
      <c r="E28" s="13">
        <v>7</v>
      </c>
      <c r="F28" s="6">
        <f>E28*C28</f>
        <v>10500</v>
      </c>
      <c r="H28" s="13">
        <v>28</v>
      </c>
      <c r="I28" s="6">
        <f>H28*C28</f>
        <v>42000</v>
      </c>
      <c r="K28" s="13">
        <v>28</v>
      </c>
      <c r="L28" s="6">
        <f>K28*C28</f>
        <v>42000</v>
      </c>
      <c r="N28" t="s">
        <v>37</v>
      </c>
    </row>
    <row r="29" spans="2:14" x14ac:dyDescent="0.2">
      <c r="B29" t="s">
        <v>17</v>
      </c>
      <c r="C29" s="6"/>
      <c r="E29" s="13"/>
      <c r="H29" s="13"/>
      <c r="K29" s="13"/>
    </row>
    <row r="30" spans="2:14" x14ac:dyDescent="0.2">
      <c r="B30" t="s">
        <v>64</v>
      </c>
      <c r="C30" s="6"/>
      <c r="E30" s="13"/>
      <c r="H30" s="13"/>
      <c r="I30" s="6">
        <v>50000</v>
      </c>
      <c r="K30" s="13"/>
      <c r="L30" s="6">
        <v>150000</v>
      </c>
    </row>
    <row r="31" spans="2:14" x14ac:dyDescent="0.2">
      <c r="B31" t="s">
        <v>48</v>
      </c>
      <c r="C31" s="6"/>
      <c r="E31" s="13"/>
      <c r="F31" s="6">
        <v>50000</v>
      </c>
      <c r="H31" s="13"/>
      <c r="I31" s="6">
        <v>250000</v>
      </c>
      <c r="K31" s="13"/>
      <c r="L31" s="6">
        <v>1000000</v>
      </c>
      <c r="N31" t="s">
        <v>49</v>
      </c>
    </row>
    <row r="32" spans="2:14" x14ac:dyDescent="0.2">
      <c r="B32" t="s">
        <v>51</v>
      </c>
      <c r="C32" s="6"/>
      <c r="E32" s="13"/>
      <c r="F32" s="6">
        <v>0</v>
      </c>
      <c r="H32" s="13"/>
      <c r="I32" s="6">
        <v>60000</v>
      </c>
      <c r="K32" s="13"/>
      <c r="L32" s="6">
        <v>90000</v>
      </c>
    </row>
    <row r="33" spans="2:14" x14ac:dyDescent="0.2">
      <c r="B33" t="s">
        <v>65</v>
      </c>
      <c r="C33" s="6"/>
      <c r="E33" s="13"/>
      <c r="H33" s="13"/>
      <c r="I33" s="6">
        <v>50000</v>
      </c>
      <c r="K33" s="13"/>
      <c r="L33" s="6">
        <v>50000</v>
      </c>
    </row>
    <row r="34" spans="2:14" x14ac:dyDescent="0.2">
      <c r="B34" t="s">
        <v>67</v>
      </c>
      <c r="C34" s="6"/>
      <c r="E34" s="13"/>
      <c r="H34" s="13"/>
      <c r="I34" s="6">
        <v>5000</v>
      </c>
      <c r="K34" s="13"/>
      <c r="L34" s="6">
        <v>10000</v>
      </c>
    </row>
    <row r="35" spans="2:14" x14ac:dyDescent="0.2">
      <c r="B35" t="s">
        <v>42</v>
      </c>
      <c r="C35" s="6"/>
      <c r="E35" s="13"/>
      <c r="F35" s="6">
        <f>F15*0.04</f>
        <v>11240</v>
      </c>
      <c r="H35" s="13"/>
      <c r="I35" s="6">
        <f>I15*0.04</f>
        <v>61080</v>
      </c>
      <c r="K35" s="13"/>
      <c r="L35" s="6">
        <f>L15*0.04</f>
        <v>150120</v>
      </c>
    </row>
    <row r="36" spans="2:14" x14ac:dyDescent="0.2">
      <c r="B36" t="s">
        <v>15</v>
      </c>
      <c r="C36" s="6"/>
      <c r="E36" s="13"/>
      <c r="F36" s="6">
        <v>12000</v>
      </c>
      <c r="H36" s="13"/>
      <c r="I36" s="6">
        <v>60000</v>
      </c>
      <c r="K36" s="13"/>
      <c r="L36" s="6">
        <v>100000</v>
      </c>
    </row>
    <row r="37" spans="2:14" x14ac:dyDescent="0.2">
      <c r="B37" t="s">
        <v>62</v>
      </c>
      <c r="C37" s="6"/>
      <c r="E37" s="13"/>
      <c r="F37" s="6">
        <v>2000</v>
      </c>
      <c r="H37" s="13"/>
      <c r="I37" s="6">
        <v>5000</v>
      </c>
      <c r="K37" s="13"/>
      <c r="L37" s="6">
        <v>10000</v>
      </c>
    </row>
    <row r="38" spans="2:14" x14ac:dyDescent="0.2">
      <c r="B38" t="s">
        <v>63</v>
      </c>
      <c r="C38" s="6"/>
      <c r="E38" s="13"/>
      <c r="H38" s="13"/>
      <c r="I38" s="6">
        <v>10000</v>
      </c>
      <c r="K38" s="13"/>
      <c r="L38" s="6">
        <v>20000</v>
      </c>
    </row>
    <row r="39" spans="2:14" x14ac:dyDescent="0.2">
      <c r="B39" t="s">
        <v>68</v>
      </c>
      <c r="C39" s="6"/>
      <c r="E39" s="13"/>
      <c r="H39" s="13"/>
      <c r="I39" s="6">
        <v>1000</v>
      </c>
      <c r="K39" s="13"/>
      <c r="L39" s="6">
        <v>1500</v>
      </c>
    </row>
    <row r="40" spans="2:14" x14ac:dyDescent="0.2">
      <c r="B40" t="s">
        <v>66</v>
      </c>
      <c r="C40" s="6"/>
      <c r="E40" s="13"/>
      <c r="F40" s="6">
        <v>2000</v>
      </c>
      <c r="H40" s="13"/>
      <c r="I40" s="6">
        <v>20000</v>
      </c>
      <c r="K40" s="13"/>
      <c r="L40" s="6">
        <v>50000</v>
      </c>
    </row>
    <row r="41" spans="2:14" x14ac:dyDescent="0.2">
      <c r="B41" t="s">
        <v>52</v>
      </c>
      <c r="C41" s="6"/>
      <c r="E41" s="13"/>
      <c r="F41" s="6">
        <v>0</v>
      </c>
      <c r="H41" s="13"/>
      <c r="I41" s="6">
        <v>5000</v>
      </c>
      <c r="K41" s="13"/>
      <c r="L41" s="6">
        <v>50000</v>
      </c>
    </row>
    <row r="42" spans="2:14" x14ac:dyDescent="0.2">
      <c r="B42" t="s">
        <v>60</v>
      </c>
      <c r="C42" s="6"/>
      <c r="E42" s="13"/>
      <c r="F42" s="6">
        <v>0</v>
      </c>
      <c r="H42" s="13"/>
      <c r="I42" s="6">
        <v>75000</v>
      </c>
      <c r="K42" s="13"/>
      <c r="L42" s="6">
        <v>150000</v>
      </c>
    </row>
    <row r="43" spans="2:14" x14ac:dyDescent="0.2">
      <c r="B43" t="s">
        <v>53</v>
      </c>
      <c r="C43" s="6"/>
      <c r="E43" s="13"/>
      <c r="F43" s="6">
        <v>0</v>
      </c>
      <c r="H43" s="13"/>
      <c r="I43" s="6">
        <v>5000</v>
      </c>
      <c r="K43" s="13"/>
      <c r="L43" s="6">
        <v>50000</v>
      </c>
    </row>
    <row r="44" spans="2:14" x14ac:dyDescent="0.2">
      <c r="B44" t="s">
        <v>18</v>
      </c>
      <c r="C44" s="6"/>
      <c r="E44" s="13"/>
      <c r="H44" s="13"/>
      <c r="K44" s="13"/>
    </row>
    <row r="45" spans="2:14" x14ac:dyDescent="0.2">
      <c r="B45" t="s">
        <v>44</v>
      </c>
      <c r="C45" s="6"/>
      <c r="E45" s="13"/>
      <c r="F45" s="6">
        <f>F11</f>
        <v>5000</v>
      </c>
      <c r="H45" s="13"/>
      <c r="I45" s="6">
        <v>30000</v>
      </c>
      <c r="K45" s="13"/>
      <c r="L45" s="6">
        <f>L11</f>
        <v>100000</v>
      </c>
    </row>
    <row r="46" spans="2:14" x14ac:dyDescent="0.2">
      <c r="B46" t="s">
        <v>45</v>
      </c>
      <c r="C46" s="6"/>
      <c r="E46" s="13"/>
      <c r="F46" s="6">
        <v>25000</v>
      </c>
      <c r="H46" s="13"/>
      <c r="I46" s="6">
        <v>100000</v>
      </c>
      <c r="K46" s="13"/>
      <c r="L46" s="6">
        <v>150000</v>
      </c>
      <c r="N46" t="s">
        <v>26</v>
      </c>
    </row>
    <row r="47" spans="2:14" x14ac:dyDescent="0.2">
      <c r="B47" t="s">
        <v>50</v>
      </c>
      <c r="C47" s="6"/>
      <c r="E47" s="13"/>
      <c r="H47" s="13"/>
      <c r="I47" s="6">
        <f>I22*0.1</f>
        <v>12000</v>
      </c>
      <c r="K47" s="13"/>
      <c r="L47" s="6">
        <f>L22*0.1</f>
        <v>20000</v>
      </c>
    </row>
    <row r="48" spans="2:14" x14ac:dyDescent="0.2">
      <c r="B48" t="s">
        <v>61</v>
      </c>
      <c r="C48" s="6"/>
      <c r="E48" s="13"/>
      <c r="H48" s="13"/>
      <c r="I48" s="6">
        <v>5000</v>
      </c>
      <c r="K48" s="13"/>
      <c r="L48" s="6">
        <v>50000</v>
      </c>
    </row>
    <row r="49" spans="2:12" x14ac:dyDescent="0.2">
      <c r="B49" t="s">
        <v>54</v>
      </c>
      <c r="C49" s="6"/>
      <c r="E49" s="13"/>
      <c r="F49" s="6">
        <v>0</v>
      </c>
      <c r="H49" s="13"/>
      <c r="I49" s="6">
        <v>25000</v>
      </c>
      <c r="K49" s="13"/>
      <c r="L49" s="6">
        <v>50000</v>
      </c>
    </row>
    <row r="50" spans="2:12" x14ac:dyDescent="0.2">
      <c r="B50" t="s">
        <v>39</v>
      </c>
      <c r="C50" s="6">
        <v>1500</v>
      </c>
      <c r="E50" s="13">
        <v>10</v>
      </c>
      <c r="F50" s="6">
        <f>E50*C50</f>
        <v>15000</v>
      </c>
      <c r="H50" s="13">
        <v>15</v>
      </c>
      <c r="I50" s="6">
        <f>H50*C50</f>
        <v>22500</v>
      </c>
      <c r="K50" s="13">
        <v>20</v>
      </c>
      <c r="L50" s="6">
        <f>K50*C50</f>
        <v>30000</v>
      </c>
    </row>
    <row r="51" spans="2:12" x14ac:dyDescent="0.2">
      <c r="B51" t="s">
        <v>40</v>
      </c>
      <c r="C51" s="6">
        <v>1500</v>
      </c>
      <c r="E51" s="13"/>
      <c r="H51" s="13">
        <v>3</v>
      </c>
      <c r="I51" s="6">
        <f>H51*C51</f>
        <v>4500</v>
      </c>
      <c r="K51" s="13">
        <v>5</v>
      </c>
      <c r="L51" s="6">
        <f>K51*C51</f>
        <v>7500</v>
      </c>
    </row>
    <row r="52" spans="2:12" x14ac:dyDescent="0.2">
      <c r="B52" t="s">
        <v>58</v>
      </c>
      <c r="C52" s="6"/>
      <c r="E52" s="13"/>
      <c r="F52" s="6">
        <v>1000</v>
      </c>
      <c r="H52" s="13"/>
      <c r="I52" s="6">
        <v>1000</v>
      </c>
      <c r="K52" s="13"/>
      <c r="L52" s="6">
        <v>1000</v>
      </c>
    </row>
    <row r="53" spans="2:12" x14ac:dyDescent="0.2">
      <c r="C53" s="15"/>
      <c r="E53" s="13"/>
      <c r="F53" s="10"/>
      <c r="G53" s="11"/>
      <c r="H53" s="16"/>
      <c r="I53" s="10"/>
      <c r="J53" s="11"/>
      <c r="K53" s="16"/>
      <c r="L53" s="10"/>
    </row>
    <row r="54" spans="2:12" ht="15" x14ac:dyDescent="0.25">
      <c r="C54" s="8" t="s">
        <v>25</v>
      </c>
      <c r="F54" s="6">
        <f>SUM(F16:F53)</f>
        <v>203540</v>
      </c>
      <c r="I54" s="6">
        <f>SUM(I16:I53)</f>
        <v>1494580</v>
      </c>
      <c r="L54" s="6">
        <f>SUM(L16:L53)</f>
        <v>3736620</v>
      </c>
    </row>
    <row r="56" spans="2:12" x14ac:dyDescent="0.2">
      <c r="C56" t="s">
        <v>41</v>
      </c>
      <c r="F56" s="6">
        <f>F15-F54</f>
        <v>77460</v>
      </c>
      <c r="I56" s="6">
        <f>I15-I54</f>
        <v>32420</v>
      </c>
      <c r="L56" s="6">
        <f>L15-L54</f>
        <v>16380</v>
      </c>
    </row>
  </sheetData>
  <mergeCells count="6">
    <mergeCell ref="E2:F2"/>
    <mergeCell ref="E3:F3"/>
    <mergeCell ref="K2:L2"/>
    <mergeCell ref="K3:L3"/>
    <mergeCell ref="H2:I2"/>
    <mergeCell ref="H3:I3"/>
  </mergeCells>
  <pageMargins left="0.5" right="0.5" top="0.75" bottom="0.75" header="0.3" footer="0.3"/>
  <pageSetup scale="79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 202202</vt:lpstr>
      <vt:lpstr>'KP 202202'!Print_Area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W. Palachuk</dc:creator>
  <cp:lastModifiedBy>Karl W. Palachuk</cp:lastModifiedBy>
  <cp:lastPrinted>2022-02-12T18:24:56Z</cp:lastPrinted>
  <dcterms:created xsi:type="dcterms:W3CDTF">2021-07-22T20:30:17Z</dcterms:created>
  <dcterms:modified xsi:type="dcterms:W3CDTF">2022-02-12T18:26:39Z</dcterms:modified>
</cp:coreProperties>
</file>